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0"/>
  </bookViews>
  <sheets>
    <sheet name="INCOME" sheetId="1" r:id="rId1"/>
    <sheet name="BS" sheetId="2" r:id="rId2"/>
    <sheet name="Equity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<sst xmlns="http://schemas.openxmlformats.org/spreadsheetml/2006/main" count="173" uniqueCount="120">
  <si>
    <t>DENKO INDUSTRIAL CORPORATION BERHAD</t>
  </si>
  <si>
    <t>As at end of</t>
  </si>
  <si>
    <t>Current Quarter</t>
  </si>
  <si>
    <t>RM'000</t>
  </si>
  <si>
    <t>Property, plant &amp; equipment</t>
  </si>
  <si>
    <t>Investment in associated companies</t>
  </si>
  <si>
    <t>Goodwill on consolidation</t>
  </si>
  <si>
    <t>Current Assets</t>
  </si>
  <si>
    <t>Inventories</t>
  </si>
  <si>
    <t>Cash &amp; Bank Balances</t>
  </si>
  <si>
    <t>Deposit With licensed bank</t>
  </si>
  <si>
    <t>Other Debtors, Deposit &amp; prepayments</t>
  </si>
  <si>
    <t>Current Liabilities</t>
  </si>
  <si>
    <t>Trade Payables</t>
  </si>
  <si>
    <t>Other payables</t>
  </si>
  <si>
    <t>Short term borrowings</t>
  </si>
  <si>
    <t>Provision for Taxation</t>
  </si>
  <si>
    <t>Hire Purchase creditors</t>
  </si>
  <si>
    <t>Amt due to directors</t>
  </si>
  <si>
    <t>Net Current Liabilities</t>
  </si>
  <si>
    <t>Net Assets / (Liabilities)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</si>
  <si>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</si>
  <si>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</si>
  <si>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</si>
  <si>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</si>
  <si>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</si>
  <si>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</si>
  <si>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Retained profit / (loss)</t>
  </si>
  <si>
    <t>Minority Interest</t>
  </si>
  <si>
    <t>Long Term borrowings</t>
  </si>
  <si>
    <t>Deferred taxation</t>
  </si>
  <si>
    <t>Lease Creditors</t>
  </si>
  <si>
    <t>Net Tangibles assets per share (RM)</t>
  </si>
  <si>
    <t>Trade Receivables</t>
  </si>
  <si>
    <t>Tax Recoverable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</si>
  <si>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</si>
  <si>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</si>
  <si>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</si>
  <si>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</si>
  <si>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</si>
  <si>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</si>
  <si>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</si>
  <si>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</si>
  <si>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</si>
  <si>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</si>
  <si>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</si>
  <si>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</si>
  <si>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</si>
  <si>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Bank Overdraft</t>
  </si>
  <si>
    <t>Financial Year End</t>
  </si>
  <si>
    <t>INDIVIDUAL QUARTER</t>
  </si>
  <si>
    <t>CUMULATIVE QUARTER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</si>
  <si>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</si>
  <si>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</si>
  <si>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</si>
  <si>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</si>
  <si>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</si>
  <si>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</si>
  <si>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Other Operating Expenses</t>
  </si>
  <si>
    <t>Profit/(Loss) From Operations</t>
  </si>
  <si>
    <t>Taxation</t>
  </si>
  <si>
    <t>Earnings per share :</t>
  </si>
  <si>
    <t>CONDENSED CONSOLIDATED INCOME STATEMENTS</t>
  </si>
  <si>
    <t>CONDENSED CONSOLIDATED STATEMENTS OF CHANGES IN EQUITY</t>
  </si>
  <si>
    <t>Balance as at</t>
  </si>
  <si>
    <t>Movements during</t>
  </si>
  <si>
    <t>the periods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</si>
  <si>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</si>
  <si>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</si>
  <si>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</si>
  <si>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</si>
  <si>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</si>
  <si>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</si>
  <si>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</si>
  <si>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</si>
  <si>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</si>
  <si>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</si>
  <si>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CONDENSED CONSOLIDATED CASH FLOW STATEMENTS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</si>
  <si>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</si>
  <si>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</si>
  <si>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</si>
  <si>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</si>
  <si>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</si>
  <si>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</si>
  <si>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Net cash from/(used in) 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</si>
  <si>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</si>
  <si>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</si>
  <si>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</si>
  <si>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</si>
  <si>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</si>
  <si>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</si>
  <si>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cash (used in)/ from financing activities</t>
  </si>
  <si>
    <t>Net Change in Cash &amp; Cash Equivalents</t>
  </si>
  <si>
    <t>Cash &amp; Cash Equivalents at beginning of year</t>
  </si>
  <si>
    <t>Cash &amp; Cash Equivalents at end of year</t>
  </si>
  <si>
    <t>The Condensed Consolidated Income Statements should be read in conjunction with the Annual</t>
  </si>
  <si>
    <t>The Condensed Consolidated Balance Sheet should be read in conjunction with the Annual</t>
  </si>
  <si>
    <t>The Condensed Cash Flow Statements should be read in conjunction with the Annual</t>
  </si>
  <si>
    <t>The Condensed Statement of Changes in Equity should be read in conjunction with the Annual</t>
  </si>
  <si>
    <t>Adjustment for investing and financing items not</t>
  </si>
  <si>
    <t xml:space="preserve">    involving movement of cash and cash equivalents</t>
  </si>
  <si>
    <t>Operating profit/(loss) before working capital changes</t>
  </si>
  <si>
    <t>Net Profit/(Loss) before tax</t>
  </si>
  <si>
    <t>Operating activities</t>
  </si>
  <si>
    <t>Income tax paid</t>
  </si>
  <si>
    <t>CONDENSED CONSOLIDATED BALANCE SHEET</t>
  </si>
  <si>
    <t>31/03/2003</t>
  </si>
  <si>
    <t>Financial Report for the Year Ended 31 March 2003.</t>
  </si>
  <si>
    <t>FOR THE QUARTER ENDED 30 September 2003</t>
  </si>
  <si>
    <t>Profit/(Loss) Before Taxation</t>
  </si>
  <si>
    <t>Profit/(Loss) After Taxation</t>
  </si>
  <si>
    <t>Profit/(Loss) For The Financial Year</t>
  </si>
  <si>
    <t>31/12/2003</t>
  </si>
  <si>
    <t>31/12/2002</t>
  </si>
  <si>
    <t>FOR THE QUARTER ENDED 31 DECEMBER 2003</t>
  </si>
  <si>
    <t xml:space="preserve">9 months quarter </t>
  </si>
  <si>
    <t>ended 31 December 2003</t>
  </si>
  <si>
    <t>ended 31 December 2002</t>
  </si>
  <si>
    <t>9 months</t>
  </si>
  <si>
    <t>Income tax refund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</si>
</sst>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\ ??/100"/>
    <numFmt numFmtId="178" formatCode="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3" fontId="1" fillId="0" borderId="2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4" xfId="15" applyNumberFormat="1" applyFont="1" applyBorder="1" applyAlignment="1" quotePrefix="1">
      <alignment horizontal="center"/>
    </xf>
    <xf numFmtId="173" fontId="1" fillId="0" borderId="4" xfId="15" applyNumberFormat="1" applyFont="1" applyBorder="1" applyAlignment="1">
      <alignment/>
    </xf>
    <xf numFmtId="173" fontId="1" fillId="0" borderId="3" xfId="15" applyNumberFormat="1" applyFont="1" applyBorder="1" applyAlignment="1">
      <alignment horizontal="center"/>
    </xf>
    <xf numFmtId="173" fontId="1" fillId="0" borderId="1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5" fontId="1" fillId="0" borderId="13" xfId="15" applyNumberFormat="1" applyFont="1" applyBorder="1" applyAlignment="1">
      <alignment/>
    </xf>
    <xf numFmtId="173" fontId="2" fillId="0" borderId="0" xfId="15" applyNumberFormat="1" applyFont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2" fillId="0" borderId="0" xfId="15" applyNumberFormat="1" applyFont="1" applyAlignment="1">
      <alignment/>
    </xf>
    <xf numFmtId="173" fontId="1" fillId="0" borderId="13" xfId="15" applyNumberFormat="1" applyFont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2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17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9.57421875" style="1" customWidth="1"/>
    <col min="2" max="2" width="15.57421875" style="3" customWidth="1"/>
    <col min="3" max="3" width="18.00390625" style="3" customWidth="1"/>
    <col min="4" max="4" width="17.140625" style="3" customWidth="1"/>
    <col min="5" max="5" width="18.140625" style="3" customWidth="1"/>
    <col min="6" max="16384" width="5.7109375" style="1" customWidth="1"/>
  </cols>
  <sheetData>
    <row r="1" ht="12.75">
      <c r="A1" s="2" t="s">
        <v>0</v>
      </c>
    </row>
    <row r="2" ht="12.75">
      <c r="A2" s="2" t="s">
        <v>62</v>
      </c>
    </row>
    <row r="4" spans="2:5" ht="12.75">
      <c r="B4" s="45" t="s">
        <v>50</v>
      </c>
      <c r="C4" s="46"/>
      <c r="D4" s="45" t="s">
        <v>51</v>
      </c>
      <c r="E4" s="46"/>
    </row>
    <row r="5" spans="2:5" ht="12.75">
      <c r="B5" s="8" t="s">
        <v>35</v>
      </c>
      <c r="C5" s="8" t="s">
        <v>37</v>
      </c>
      <c r="D5" s="8" t="s">
        <v>35</v>
      </c>
      <c r="E5" s="8" t="s">
        <v>37</v>
      </c>
    </row>
    <row r="6" spans="2:5" ht="12.75">
      <c r="B6" s="9" t="s">
        <v>36</v>
      </c>
      <c r="C6" s="9" t="s">
        <v>38</v>
      </c>
      <c r="D6" s="9" t="s">
        <v>39</v>
      </c>
      <c r="E6" s="9" t="s">
        <v>38</v>
      </c>
    </row>
    <row r="7" spans="2:5" ht="12.75">
      <c r="B7" s="9"/>
      <c r="C7" s="9" t="s">
        <v>36</v>
      </c>
      <c r="D7" s="9"/>
      <c r="E7" s="9" t="s">
        <v>40</v>
      </c>
    </row>
    <row r="8" spans="2:5" ht="12.75">
      <c r="B8" s="10" t="s">
        <v>112</v>
      </c>
      <c r="C8" s="10" t="s">
        <v>113</v>
      </c>
      <c r="D8" s="10" t="str">
        <f>+B8</f>
        <v>31/12/2003</v>
      </c>
      <c r="E8" s="10" t="str">
        <f>+C8</f>
        <v>31/12/2002</v>
      </c>
    </row>
    <row r="9" spans="2:5" ht="12.75">
      <c r="B9" s="11"/>
      <c r="C9" s="11"/>
      <c r="D9" s="11"/>
      <c r="E9" s="11"/>
    </row>
    <row r="10" spans="2:5" ht="12.75">
      <c r="B10" s="12" t="s">
        <v>3</v>
      </c>
      <c r="C10" s="12" t="s">
        <v>3</v>
      </c>
      <c r="D10" s="12" t="s">
        <v>3</v>
      </c>
      <c r="E10" s="12" t="s">
        <v>3</v>
      </c>
    </row>
    <row r="12" spans="1:5" ht="12.75">
      <c r="A12" s="28" t="s">
        <v>41</v>
      </c>
      <c r="B12" s="13">
        <f>D12-16775</f>
        <v>8262</v>
      </c>
      <c r="C12" s="13">
        <v>11144</v>
      </c>
      <c r="D12" s="13">
        <v>25037</v>
      </c>
      <c r="E12" s="13">
        <v>28657</v>
      </c>
    </row>
    <row r="13" spans="1:5" ht="12.75">
      <c r="A13" s="5"/>
      <c r="B13" s="13"/>
      <c r="C13" s="13"/>
      <c r="D13" s="13"/>
      <c r="E13" s="13"/>
    </row>
    <row r="14" spans="1:5" ht="12.75">
      <c r="A14" s="5" t="s">
        <v>53</v>
      </c>
      <c r="B14" s="13">
        <f>+D14+13702</f>
        <v>-6315</v>
      </c>
      <c r="C14" s="13">
        <v>-7807</v>
      </c>
      <c r="D14" s="13">
        <v>-20017</v>
      </c>
      <c r="E14" s="13">
        <v>-24114</v>
      </c>
    </row>
    <row r="15" spans="1:5" ht="13.5" thickBot="1">
      <c r="A15" s="5"/>
      <c r="B15" s="41"/>
      <c r="C15" s="41"/>
      <c r="D15" s="41"/>
      <c r="E15" s="41"/>
    </row>
    <row r="16" spans="1:5" ht="12.75">
      <c r="A16" s="28" t="s">
        <v>54</v>
      </c>
      <c r="B16" s="18">
        <f>+B12+B14</f>
        <v>1947</v>
      </c>
      <c r="C16" s="18">
        <f>+C12+C14</f>
        <v>3337</v>
      </c>
      <c r="D16" s="18">
        <f>+D12+D14</f>
        <v>5020</v>
      </c>
      <c r="E16" s="18">
        <f>+E12+E14</f>
        <v>4543</v>
      </c>
    </row>
    <row r="17" spans="1:5" ht="12.75">
      <c r="A17" s="5"/>
      <c r="B17" s="13"/>
      <c r="C17" s="13"/>
      <c r="D17" s="13"/>
      <c r="E17" s="13"/>
    </row>
    <row r="18" spans="1:5" ht="12.75">
      <c r="A18" s="5" t="s">
        <v>55</v>
      </c>
      <c r="B18" s="13">
        <f>D18-3744</f>
        <v>233</v>
      </c>
      <c r="C18" s="13">
        <v>250</v>
      </c>
      <c r="D18" s="13">
        <v>3977</v>
      </c>
      <c r="E18" s="13">
        <v>469</v>
      </c>
    </row>
    <row r="19" spans="1:5" ht="12.75">
      <c r="A19" s="5"/>
      <c r="B19" s="13"/>
      <c r="C19" s="13"/>
      <c r="D19" s="13"/>
      <c r="E19" s="13"/>
    </row>
    <row r="20" spans="1:5" ht="12.75">
      <c r="A20" s="5" t="s">
        <v>56</v>
      </c>
      <c r="B20" s="13">
        <f>+D20+2426</f>
        <v>-1451</v>
      </c>
      <c r="C20" s="13">
        <v>-1560</v>
      </c>
      <c r="D20" s="13">
        <v>-3877</v>
      </c>
      <c r="E20" s="13">
        <v>-4584</v>
      </c>
    </row>
    <row r="21" spans="1:5" ht="12.75">
      <c r="A21" s="5"/>
      <c r="B21" s="13"/>
      <c r="C21" s="13"/>
      <c r="D21" s="13"/>
      <c r="E21" s="13"/>
    </row>
    <row r="22" spans="1:5" ht="12.75">
      <c r="A22" s="5" t="s">
        <v>57</v>
      </c>
      <c r="B22" s="13">
        <f>+D22+3755</f>
        <v>-2339</v>
      </c>
      <c r="C22" s="13">
        <v>-2016</v>
      </c>
      <c r="D22" s="13">
        <v>-6094</v>
      </c>
      <c r="E22" s="13">
        <v>-6879</v>
      </c>
    </row>
    <row r="23" spans="1:5" ht="12.75">
      <c r="A23" s="5"/>
      <c r="B23" s="13"/>
      <c r="C23" s="13"/>
      <c r="D23" s="13"/>
      <c r="E23" s="13"/>
    </row>
    <row r="24" spans="1:5" ht="12.75">
      <c r="A24" s="5" t="s">
        <v>58</v>
      </c>
      <c r="B24" s="13">
        <v>0</v>
      </c>
      <c r="C24" s="13">
        <v>0</v>
      </c>
      <c r="D24" s="13">
        <v>0</v>
      </c>
      <c r="E24" s="13">
        <v>0</v>
      </c>
    </row>
    <row r="25" spans="1:5" ht="13.5" thickBot="1">
      <c r="A25" s="5"/>
      <c r="B25" s="41"/>
      <c r="C25" s="41"/>
      <c r="D25" s="41"/>
      <c r="E25" s="41"/>
    </row>
    <row r="26" spans="1:5" ht="12.75">
      <c r="A26" s="28" t="s">
        <v>59</v>
      </c>
      <c r="B26" s="18">
        <f>SUM(B16:B25)</f>
        <v>-1610</v>
      </c>
      <c r="C26" s="18">
        <f>SUM(C16:C25)</f>
        <v>11</v>
      </c>
      <c r="D26" s="18">
        <f>SUM(D16:D25)</f>
        <v>-974</v>
      </c>
      <c r="E26" s="18">
        <f>SUM(E16:E25)</f>
        <v>-6451</v>
      </c>
    </row>
    <row r="27" spans="1:5" ht="12.75">
      <c r="A27" s="5"/>
      <c r="B27" s="13"/>
      <c r="C27" s="13"/>
      <c r="D27" s="13"/>
      <c r="E27" s="13"/>
    </row>
    <row r="28" spans="1:5" ht="12.75">
      <c r="A28" s="5" t="s">
        <v>42</v>
      </c>
      <c r="B28" s="13">
        <f>D28+2075</f>
        <v>-1126</v>
      </c>
      <c r="C28" s="13">
        <v>-1180</v>
      </c>
      <c r="D28" s="13">
        <v>-3201</v>
      </c>
      <c r="E28" s="13">
        <v>-3560</v>
      </c>
    </row>
    <row r="29" spans="1:5" ht="13.5" thickBot="1">
      <c r="A29" s="7"/>
      <c r="B29" s="42"/>
      <c r="C29" s="41"/>
      <c r="D29" s="41"/>
      <c r="E29" s="41"/>
    </row>
    <row r="30" spans="1:5" ht="12.75">
      <c r="A30" s="28" t="s">
        <v>109</v>
      </c>
      <c r="B30" s="18">
        <f>+B26+B28</f>
        <v>-2736</v>
      </c>
      <c r="C30" s="18">
        <f>+C26+C28</f>
        <v>-1169</v>
      </c>
      <c r="D30" s="18">
        <f>+D26+D28</f>
        <v>-4175</v>
      </c>
      <c r="E30" s="18">
        <f>+E26+E28</f>
        <v>-10011</v>
      </c>
    </row>
    <row r="31" spans="1:5" ht="12.75">
      <c r="A31" s="6"/>
      <c r="B31" s="15"/>
      <c r="C31" s="17"/>
      <c r="D31" s="17"/>
      <c r="E31" s="17"/>
    </row>
    <row r="32" spans="1:5" ht="12.75">
      <c r="A32" s="5" t="s">
        <v>60</v>
      </c>
      <c r="B32" s="13">
        <f>D32-700</f>
        <v>6</v>
      </c>
      <c r="C32" s="13">
        <v>0</v>
      </c>
      <c r="D32" s="13">
        <v>706</v>
      </c>
      <c r="E32" s="13">
        <v>0</v>
      </c>
    </row>
    <row r="33" spans="1:5" ht="13.5" thickBot="1">
      <c r="A33" s="7"/>
      <c r="B33" s="42"/>
      <c r="C33" s="41"/>
      <c r="D33" s="41"/>
      <c r="E33" s="41"/>
    </row>
    <row r="34" spans="1:5" ht="12.75">
      <c r="A34" s="29" t="s">
        <v>110</v>
      </c>
      <c r="B34" s="18">
        <f>+B30+B32</f>
        <v>-2730</v>
      </c>
      <c r="C34" s="18">
        <f>+C30+C32</f>
        <v>-1169</v>
      </c>
      <c r="D34" s="18">
        <f>+D30+D32</f>
        <v>-3469</v>
      </c>
      <c r="E34" s="18">
        <f>+E30+E32</f>
        <v>-10011</v>
      </c>
    </row>
    <row r="35" spans="1:5" ht="12.75">
      <c r="A35" s="5"/>
      <c r="B35" s="14"/>
      <c r="C35" s="13"/>
      <c r="D35" s="13"/>
      <c r="E35" s="13"/>
    </row>
    <row r="36" spans="1:5" ht="12.75">
      <c r="A36" s="5" t="s">
        <v>28</v>
      </c>
      <c r="B36" s="13">
        <v>0</v>
      </c>
      <c r="C36" s="13">
        <v>0</v>
      </c>
      <c r="D36" s="13">
        <v>0</v>
      </c>
      <c r="E36" s="13">
        <v>0</v>
      </c>
    </row>
    <row r="37" spans="1:5" ht="12.75">
      <c r="A37" s="5"/>
      <c r="B37" s="13"/>
      <c r="C37" s="13"/>
      <c r="D37" s="13"/>
      <c r="E37" s="13"/>
    </row>
    <row r="38" spans="1:5" ht="13.5" thickBot="1">
      <c r="A38" s="28" t="s">
        <v>111</v>
      </c>
      <c r="B38" s="43">
        <f>+B34+B36</f>
        <v>-2730</v>
      </c>
      <c r="C38" s="43">
        <f>+C34+C36</f>
        <v>-1169</v>
      </c>
      <c r="D38" s="43">
        <f>+D34+D36</f>
        <v>-3469</v>
      </c>
      <c r="E38" s="43">
        <f>+E34+E36</f>
        <v>-10011</v>
      </c>
    </row>
    <row r="39" spans="1:5" ht="13.5" thickTop="1">
      <c r="A39" s="7"/>
      <c r="B39" s="16"/>
      <c r="C39" s="18"/>
      <c r="D39" s="18"/>
      <c r="E39" s="18"/>
    </row>
    <row r="40" spans="1:5" ht="12.75">
      <c r="A40" s="30" t="s">
        <v>61</v>
      </c>
      <c r="B40" s="15"/>
      <c r="C40" s="17"/>
      <c r="D40" s="17"/>
      <c r="E40" s="17"/>
    </row>
    <row r="41" spans="1:5" ht="12.75">
      <c r="A41" s="6" t="s">
        <v>43</v>
      </c>
      <c r="B41" s="21">
        <f>B38/'BS'!$E$40*100</f>
        <v>-6.224917913170376</v>
      </c>
      <c r="C41" s="21">
        <f>C38/'BS'!$E$40*100</f>
        <v>-2.66554177307552</v>
      </c>
      <c r="D41" s="21">
        <f>D38/'BS'!$E$40*100</f>
        <v>-7.909978110178767</v>
      </c>
      <c r="E41" s="21">
        <f>E38/'BS'!$E$40*100</f>
        <v>-22.82697920466983</v>
      </c>
    </row>
    <row r="42" spans="1:5" ht="12.75">
      <c r="A42" s="7" t="s">
        <v>46</v>
      </c>
      <c r="B42" s="16"/>
      <c r="C42" s="18"/>
      <c r="D42" s="18"/>
      <c r="E42" s="18"/>
    </row>
    <row r="43" spans="1:5" ht="12.75">
      <c r="A43" s="6" t="s">
        <v>44</v>
      </c>
      <c r="B43" s="15">
        <v>0</v>
      </c>
      <c r="C43" s="17">
        <v>0</v>
      </c>
      <c r="D43" s="17">
        <v>0</v>
      </c>
      <c r="E43" s="17">
        <v>0</v>
      </c>
    </row>
    <row r="44" spans="1:5" ht="12.75">
      <c r="A44" s="7" t="s">
        <v>45</v>
      </c>
      <c r="B44" s="16"/>
      <c r="C44" s="18"/>
      <c r="D44" s="18"/>
      <c r="E44" s="18"/>
    </row>
    <row r="47" ht="12.75">
      <c r="A47" s="2" t="s">
        <v>95</v>
      </c>
    </row>
    <row r="48" ht="12.75">
      <c r="A48" s="2" t="s">
        <v>107</v>
      </c>
    </row>
  </sheetData>
  <mergeCells count="2">
    <mergeCell ref="B4:C4"/>
    <mergeCell ref="D4:E4"/>
  </mergeCells>
  <printOptions/>
  <pageMargins left="0.5118110236220472" right="0.3937007874015748" top="0.5511811023622047" bottom="0.6299212598425197" header="0.5118110236220472" footer="0.5118110236220472"/>
  <pageSetup fitToHeight="1" fitToWidth="1"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37">
      <selection activeCell="F44" sqref="F44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23.28125" style="1" customWidth="1"/>
    <col min="4" max="4" width="7.421875" style="1" customWidth="1"/>
    <col min="5" max="5" width="15.421875" style="3" bestFit="1" customWidth="1"/>
    <col min="6" max="6" width="16.8515625" style="3" bestFit="1" customWidth="1"/>
    <col min="7" max="16384" width="5.7109375" style="1" customWidth="1"/>
  </cols>
  <sheetData>
    <row r="1" ht="12.75">
      <c r="A1" s="2" t="s">
        <v>0</v>
      </c>
    </row>
    <row r="2" ht="12.75">
      <c r="A2" s="2" t="s">
        <v>105</v>
      </c>
    </row>
    <row r="3" spans="5:6" ht="12.75">
      <c r="E3" s="4" t="s">
        <v>1</v>
      </c>
      <c r="F3" s="4" t="s">
        <v>47</v>
      </c>
    </row>
    <row r="4" spans="5:6" ht="12.75">
      <c r="E4" s="4" t="s">
        <v>2</v>
      </c>
      <c r="F4" s="4" t="s">
        <v>49</v>
      </c>
    </row>
    <row r="5" spans="5:6" ht="12.75">
      <c r="E5" s="27" t="str">
        <f>+INCOME!B8</f>
        <v>31/12/2003</v>
      </c>
      <c r="F5" s="27" t="s">
        <v>106</v>
      </c>
    </row>
    <row r="6" spans="5:6" ht="12.75">
      <c r="E6" s="4" t="s">
        <v>3</v>
      </c>
      <c r="F6" s="4" t="s">
        <v>3</v>
      </c>
    </row>
    <row r="7" spans="5:6" ht="12.75">
      <c r="E7" s="4"/>
      <c r="F7" s="4"/>
    </row>
    <row r="8" spans="1:6" ht="12.75">
      <c r="A8" s="1" t="s">
        <v>4</v>
      </c>
      <c r="E8" s="22">
        <v>17946</v>
      </c>
      <c r="F8" s="3">
        <v>17706</v>
      </c>
    </row>
    <row r="10" spans="1:6" ht="12.75">
      <c r="A10" s="1" t="s">
        <v>5</v>
      </c>
      <c r="E10" s="3">
        <v>0</v>
      </c>
      <c r="F10" s="3">
        <v>0</v>
      </c>
    </row>
    <row r="12" spans="1:6" ht="12.75">
      <c r="A12" s="1" t="s">
        <v>6</v>
      </c>
      <c r="E12" s="3">
        <v>0</v>
      </c>
      <c r="F12" s="3">
        <v>0</v>
      </c>
    </row>
    <row r="14" spans="1:6" ht="12.75">
      <c r="A14" s="1" t="s">
        <v>7</v>
      </c>
      <c r="E14" s="17"/>
      <c r="F14" s="19" t="s">
        <v>52</v>
      </c>
    </row>
    <row r="15" spans="2:6" ht="12.75">
      <c r="B15" s="1" t="s">
        <v>4</v>
      </c>
      <c r="E15" s="11">
        <v>5279</v>
      </c>
      <c r="F15" s="23">
        <v>6694</v>
      </c>
    </row>
    <row r="16" spans="2:6" ht="12.75">
      <c r="B16" s="1" t="s">
        <v>8</v>
      </c>
      <c r="E16" s="11">
        <v>9193</v>
      </c>
      <c r="F16" s="23">
        <v>9822</v>
      </c>
    </row>
    <row r="17" spans="2:6" ht="12.75">
      <c r="B17" s="1" t="s">
        <v>33</v>
      </c>
      <c r="E17" s="11">
        <v>8625</v>
      </c>
      <c r="F17" s="23">
        <f>7771+456</f>
        <v>8227</v>
      </c>
    </row>
    <row r="18" spans="2:6" ht="12.75">
      <c r="B18" s="1" t="s">
        <v>9</v>
      </c>
      <c r="E18" s="11">
        <v>80</v>
      </c>
      <c r="F18" s="23">
        <v>306</v>
      </c>
    </row>
    <row r="19" spans="2:6" ht="12.75">
      <c r="B19" s="1" t="s">
        <v>10</v>
      </c>
      <c r="E19" s="11">
        <v>2430</v>
      </c>
      <c r="F19" s="23">
        <v>2284</v>
      </c>
    </row>
    <row r="20" spans="2:6" ht="12.75">
      <c r="B20" s="1" t="s">
        <v>11</v>
      </c>
      <c r="E20" s="11">
        <v>1322</v>
      </c>
      <c r="F20" s="23">
        <v>1744</v>
      </c>
    </row>
    <row r="21" spans="2:6" ht="12.75">
      <c r="B21" s="1" t="s">
        <v>34</v>
      </c>
      <c r="E21" s="11">
        <v>1084</v>
      </c>
      <c r="F21" s="23">
        <v>512</v>
      </c>
    </row>
    <row r="22" spans="5:6" ht="12.75">
      <c r="E22" s="13">
        <f>SUM(E15:E21)</f>
        <v>28013</v>
      </c>
      <c r="F22" s="20">
        <f>SUM(F15:F21)</f>
        <v>29589</v>
      </c>
    </row>
    <row r="23" spans="5:6" ht="12.75">
      <c r="E23" s="11"/>
      <c r="F23" s="23"/>
    </row>
    <row r="24" spans="1:6" ht="12.75">
      <c r="A24" s="1" t="s">
        <v>12</v>
      </c>
      <c r="E24" s="11"/>
      <c r="F24" s="23"/>
    </row>
    <row r="25" spans="2:6" ht="12.75">
      <c r="B25" s="1" t="s">
        <v>13</v>
      </c>
      <c r="E25" s="11">
        <v>8983</v>
      </c>
      <c r="F25" s="23">
        <v>9107</v>
      </c>
    </row>
    <row r="26" spans="2:6" ht="12.75">
      <c r="B26" s="1" t="s">
        <v>14</v>
      </c>
      <c r="E26" s="11">
        <v>31742</v>
      </c>
      <c r="F26" s="23">
        <v>28288</v>
      </c>
    </row>
    <row r="27" spans="2:6" ht="12.75">
      <c r="B27" s="1" t="s">
        <v>15</v>
      </c>
      <c r="E27" s="11">
        <f>15579+23686</f>
        <v>39265</v>
      </c>
      <c r="F27" s="23">
        <v>39966</v>
      </c>
    </row>
    <row r="28" spans="2:6" ht="12.75">
      <c r="B28" s="1" t="s">
        <v>48</v>
      </c>
      <c r="E28" s="11">
        <v>7824</v>
      </c>
      <c r="F28" s="23">
        <v>8113</v>
      </c>
    </row>
    <row r="29" spans="2:6" ht="12.75">
      <c r="B29" s="1" t="s">
        <v>16</v>
      </c>
      <c r="E29" s="11">
        <v>4611</v>
      </c>
      <c r="F29" s="23">
        <v>4970</v>
      </c>
    </row>
    <row r="30" spans="2:6" ht="12.75">
      <c r="B30" s="1" t="s">
        <v>17</v>
      </c>
      <c r="E30" s="11">
        <v>7747</v>
      </c>
      <c r="F30" s="23">
        <v>7876</v>
      </c>
    </row>
    <row r="31" spans="2:6" ht="12.75">
      <c r="B31" s="1" t="s">
        <v>18</v>
      </c>
      <c r="E31" s="11">
        <v>784</v>
      </c>
      <c r="F31" s="23">
        <v>1440</v>
      </c>
    </row>
    <row r="32" spans="5:6" ht="12.75">
      <c r="E32" s="13">
        <f>SUM(E25:E31)</f>
        <v>100956</v>
      </c>
      <c r="F32" s="20">
        <f>SUM(F25:F31)</f>
        <v>99760</v>
      </c>
    </row>
    <row r="33" spans="5:6" ht="12.75">
      <c r="E33" s="11"/>
      <c r="F33" s="23"/>
    </row>
    <row r="34" spans="1:6" ht="12.75">
      <c r="A34" s="1" t="s">
        <v>19</v>
      </c>
      <c r="E34" s="18">
        <f>E22-E32</f>
        <v>-72943</v>
      </c>
      <c r="F34" s="24">
        <f>F22-F32</f>
        <v>-70171</v>
      </c>
    </row>
    <row r="37" spans="1:6" ht="13.5" thickBot="1">
      <c r="A37" s="1" t="s">
        <v>20</v>
      </c>
      <c r="E37" s="25">
        <f>E8+E12+E34</f>
        <v>-54997</v>
      </c>
      <c r="F37" s="25">
        <f>F8+F12+F34</f>
        <v>-52465</v>
      </c>
    </row>
    <row r="38" ht="13.5" thickTop="1"/>
    <row r="39" ht="12.75">
      <c r="A39" s="1" t="s">
        <v>21</v>
      </c>
    </row>
    <row r="40" spans="1:6" ht="12.75">
      <c r="A40" s="1" t="s">
        <v>22</v>
      </c>
      <c r="E40" s="3">
        <v>43856</v>
      </c>
      <c r="F40" s="3">
        <v>43856</v>
      </c>
    </row>
    <row r="41" ht="12.75">
      <c r="A41" s="1" t="s">
        <v>23</v>
      </c>
    </row>
    <row r="42" spans="2:6" ht="12.75">
      <c r="B42" s="1" t="s">
        <v>24</v>
      </c>
      <c r="E42" s="3">
        <v>47136</v>
      </c>
      <c r="F42" s="3">
        <v>47136</v>
      </c>
    </row>
    <row r="43" spans="2:6" ht="12.75">
      <c r="B43" s="1" t="s">
        <v>25</v>
      </c>
      <c r="E43" s="3">
        <v>6419</v>
      </c>
      <c r="F43" s="3">
        <v>6419</v>
      </c>
    </row>
    <row r="44" spans="2:6" ht="12.75">
      <c r="B44" s="1" t="s">
        <v>26</v>
      </c>
      <c r="E44" s="3">
        <f>+Equity!G17</f>
        <v>552</v>
      </c>
      <c r="F44" s="3">
        <v>589</v>
      </c>
    </row>
    <row r="45" spans="2:6" ht="12.75">
      <c r="B45" s="1" t="s">
        <v>27</v>
      </c>
      <c r="E45" s="16">
        <f>+Equity!H17</f>
        <v>-156392</v>
      </c>
      <c r="F45" s="16">
        <v>-152923</v>
      </c>
    </row>
    <row r="46" spans="5:6" ht="12.75">
      <c r="E46" s="3">
        <f>SUM(E40:E45)</f>
        <v>-58429</v>
      </c>
      <c r="F46" s="3">
        <f>SUM(F40:F45)</f>
        <v>-54923</v>
      </c>
    </row>
    <row r="48" spans="1:6" ht="12.75">
      <c r="A48" s="1" t="s">
        <v>28</v>
      </c>
      <c r="E48" s="3">
        <v>0</v>
      </c>
      <c r="F48" s="3">
        <v>0</v>
      </c>
    </row>
    <row r="49" spans="1:6" ht="12.75">
      <c r="A49" s="1" t="s">
        <v>29</v>
      </c>
      <c r="E49" s="3">
        <v>2349</v>
      </c>
      <c r="F49" s="3">
        <v>1491</v>
      </c>
    </row>
    <row r="50" spans="1:6" ht="12.75">
      <c r="A50" s="1" t="s">
        <v>17</v>
      </c>
      <c r="E50" s="3">
        <v>691</v>
      </c>
      <c r="F50" s="3">
        <v>575</v>
      </c>
    </row>
    <row r="51" spans="1:6" ht="12.75">
      <c r="A51" s="1" t="s">
        <v>30</v>
      </c>
      <c r="E51" s="3">
        <v>392</v>
      </c>
      <c r="F51" s="3">
        <v>392</v>
      </c>
    </row>
    <row r="52" spans="1:6" ht="12.75">
      <c r="A52" s="1" t="s">
        <v>31</v>
      </c>
      <c r="E52" s="3">
        <v>0</v>
      </c>
      <c r="F52" s="3">
        <v>0</v>
      </c>
    </row>
    <row r="53" spans="5:6" ht="13.5" thickBot="1">
      <c r="E53" s="25">
        <f>SUM(E46:E52)</f>
        <v>-54997</v>
      </c>
      <c r="F53" s="25">
        <f>SUM(F46:F52)</f>
        <v>-52465</v>
      </c>
    </row>
    <row r="54" ht="13.5" thickTop="1"/>
    <row r="55" spans="1:6" ht="13.5" thickBot="1">
      <c r="A55" s="1" t="s">
        <v>32</v>
      </c>
      <c r="E55" s="26">
        <f>(E46-E12)/E40</f>
        <v>-1.3322920466982853</v>
      </c>
      <c r="F55" s="26">
        <f>(F46-F12)/F40</f>
        <v>-1.2523485954031375</v>
      </c>
    </row>
    <row r="56" ht="13.5" thickTop="1"/>
    <row r="57" ht="12.75">
      <c r="A57" s="2" t="s">
        <v>96</v>
      </c>
    </row>
    <row r="58" ht="12.75">
      <c r="A58" s="2" t="s">
        <v>107</v>
      </c>
    </row>
  </sheetData>
  <printOptions/>
  <pageMargins left="0.748031496062992" right="0.748031496062992" top="0.433070866141732" bottom="0.354330708661417" header="0.511811023622047" footer="0.511811023622047"/>
  <pageSetup fitToHeight="1" fitToWidth="1" horizontalDpi="600" verticalDpi="600" orientation="portrait" scale="9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24" sqref="C24"/>
    </sheetView>
  </sheetViews>
  <sheetFormatPr defaultColWidth="9.140625" defaultRowHeight="12.75"/>
  <cols>
    <col min="1" max="3" width="9.140625" style="1" customWidth="1"/>
    <col min="4" max="5" width="9.140625" style="3" customWidth="1"/>
    <col min="6" max="6" width="10.57421875" style="3" bestFit="1" customWidth="1"/>
    <col min="7" max="7" width="11.7109375" style="3" bestFit="1" customWidth="1"/>
    <col min="8" max="8" width="11.140625" style="3" bestFit="1" customWidth="1"/>
    <col min="9" max="10" width="9.140625" style="3" customWidth="1"/>
    <col min="11" max="16384" width="9.140625" style="1" customWidth="1"/>
  </cols>
  <sheetData>
    <row r="1" ht="12.75">
      <c r="A1" s="2" t="s">
        <v>0</v>
      </c>
    </row>
    <row r="2" spans="1:10" s="2" customFormat="1" ht="12.75">
      <c r="A2" s="2" t="s">
        <v>63</v>
      </c>
      <c r="D2" s="34"/>
      <c r="E2" s="34"/>
      <c r="F2" s="34"/>
      <c r="G2" s="34"/>
      <c r="H2" s="34"/>
      <c r="I2" s="34"/>
      <c r="J2" s="34"/>
    </row>
    <row r="3" spans="1:10" s="2" customFormat="1" ht="12.75">
      <c r="A3" s="2" t="s">
        <v>114</v>
      </c>
      <c r="D3" s="34"/>
      <c r="E3" s="34"/>
      <c r="F3" s="34"/>
      <c r="G3" s="34"/>
      <c r="H3" s="34"/>
      <c r="I3" s="34"/>
      <c r="J3" s="34"/>
    </row>
    <row r="4" spans="4:10" s="2" customFormat="1" ht="12.75">
      <c r="D4" s="34"/>
      <c r="E4" s="34"/>
      <c r="F4" s="34"/>
      <c r="G4" s="34"/>
      <c r="H4" s="34"/>
      <c r="I4" s="34"/>
      <c r="J4" s="34"/>
    </row>
    <row r="5" ht="12.75">
      <c r="E5" s="3" t="s">
        <v>52</v>
      </c>
    </row>
    <row r="6" spans="4:9" ht="12.75">
      <c r="D6" s="33" t="s">
        <v>67</v>
      </c>
      <c r="E6" s="33" t="s">
        <v>69</v>
      </c>
      <c r="F6" s="33" t="s">
        <v>71</v>
      </c>
      <c r="G6" s="33" t="s">
        <v>72</v>
      </c>
      <c r="H6" s="33" t="s">
        <v>74</v>
      </c>
      <c r="I6" s="33"/>
    </row>
    <row r="7" spans="1:9" ht="12.75">
      <c r="A7" s="1" t="s">
        <v>115</v>
      </c>
      <c r="D7" s="33" t="s">
        <v>68</v>
      </c>
      <c r="E7" s="33" t="s">
        <v>70</v>
      </c>
      <c r="F7" s="33" t="s">
        <v>23</v>
      </c>
      <c r="G7" s="33" t="s">
        <v>73</v>
      </c>
      <c r="H7" s="33" t="s">
        <v>75</v>
      </c>
      <c r="I7" s="33" t="s">
        <v>76</v>
      </c>
    </row>
    <row r="8" spans="1:9" ht="12.75">
      <c r="A8" s="31" t="s">
        <v>116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</row>
    <row r="10" spans="1:9" ht="12.75">
      <c r="A10" s="1" t="s">
        <v>64</v>
      </c>
      <c r="D10" s="3">
        <v>43856</v>
      </c>
      <c r="E10" s="3">
        <v>47136</v>
      </c>
      <c r="F10" s="3">
        <v>6419</v>
      </c>
      <c r="G10" s="3">
        <v>589</v>
      </c>
      <c r="H10" s="3">
        <v>-152923</v>
      </c>
      <c r="I10" s="3">
        <f>SUM(D10:H10)</f>
        <v>-54923</v>
      </c>
    </row>
    <row r="11" ht="12.75">
      <c r="A11" s="32">
        <v>37711</v>
      </c>
    </row>
    <row r="13" spans="1:9" ht="12.75">
      <c r="A13" s="1" t="s">
        <v>65</v>
      </c>
      <c r="D13" s="3">
        <v>0</v>
      </c>
      <c r="E13" s="3">
        <v>0</v>
      </c>
      <c r="F13" s="3">
        <v>0</v>
      </c>
      <c r="G13" s="3">
        <v>-37</v>
      </c>
      <c r="H13" s="3">
        <f>+INCOME!D38</f>
        <v>-3469</v>
      </c>
      <c r="I13" s="3">
        <f>SUM(D13:H13)</f>
        <v>-3506</v>
      </c>
    </row>
    <row r="14" ht="12.75">
      <c r="A14" s="1" t="s">
        <v>66</v>
      </c>
    </row>
    <row r="15" ht="12.75">
      <c r="C15" s="36"/>
    </row>
    <row r="16" spans="1:9" ht="12.75">
      <c r="A16" s="1" t="s">
        <v>64</v>
      </c>
      <c r="C16" s="36"/>
      <c r="D16" s="15"/>
      <c r="E16" s="15"/>
      <c r="F16" s="15"/>
      <c r="G16" s="15"/>
      <c r="H16" s="15"/>
      <c r="I16" s="15"/>
    </row>
    <row r="17" spans="1:9" ht="13.5" thickBot="1">
      <c r="A17" s="32">
        <v>37986</v>
      </c>
      <c r="C17" s="36"/>
      <c r="D17" s="35">
        <f aca="true" t="shared" si="0" ref="D17:I17">+D10+D13</f>
        <v>43856</v>
      </c>
      <c r="E17" s="35">
        <f t="shared" si="0"/>
        <v>47136</v>
      </c>
      <c r="F17" s="35">
        <f t="shared" si="0"/>
        <v>6419</v>
      </c>
      <c r="G17" s="35">
        <f t="shared" si="0"/>
        <v>552</v>
      </c>
      <c r="H17" s="35">
        <f t="shared" si="0"/>
        <v>-156392</v>
      </c>
      <c r="I17" s="35">
        <f t="shared" si="0"/>
        <v>-58429</v>
      </c>
    </row>
    <row r="18" ht="13.5" thickTop="1">
      <c r="C18" s="36"/>
    </row>
    <row r="20" spans="4:9" ht="12.75">
      <c r="D20" s="33" t="s">
        <v>67</v>
      </c>
      <c r="E20" s="33" t="s">
        <v>69</v>
      </c>
      <c r="F20" s="33" t="s">
        <v>71</v>
      </c>
      <c r="G20" s="33" t="s">
        <v>72</v>
      </c>
      <c r="H20" s="33" t="s">
        <v>74</v>
      </c>
      <c r="I20" s="33"/>
    </row>
    <row r="21" spans="1:9" ht="12.75">
      <c r="A21" s="1" t="str">
        <f>+A7</f>
        <v>9 months quarter </v>
      </c>
      <c r="D21" s="33" t="s">
        <v>68</v>
      </c>
      <c r="E21" s="33" t="s">
        <v>70</v>
      </c>
      <c r="F21" s="33" t="s">
        <v>23</v>
      </c>
      <c r="G21" s="33" t="s">
        <v>73</v>
      </c>
      <c r="H21" s="33" t="s">
        <v>75</v>
      </c>
      <c r="I21" s="33" t="s">
        <v>76</v>
      </c>
    </row>
    <row r="22" spans="1:9" ht="12.75">
      <c r="A22" s="31" t="s">
        <v>117</v>
      </c>
      <c r="D22" s="33" t="s">
        <v>3</v>
      </c>
      <c r="E22" s="33" t="s">
        <v>3</v>
      </c>
      <c r="F22" s="33" t="s">
        <v>3</v>
      </c>
      <c r="G22" s="33" t="s">
        <v>3</v>
      </c>
      <c r="H22" s="33" t="s">
        <v>3</v>
      </c>
      <c r="I22" s="33" t="s">
        <v>3</v>
      </c>
    </row>
    <row r="24" spans="1:9" ht="12.75">
      <c r="A24" s="1" t="s">
        <v>64</v>
      </c>
      <c r="D24" s="3">
        <v>43856</v>
      </c>
      <c r="E24" s="3">
        <v>47136</v>
      </c>
      <c r="F24" s="3">
        <v>6419</v>
      </c>
      <c r="G24" s="3">
        <v>638</v>
      </c>
      <c r="H24" s="3">
        <v>-127850</v>
      </c>
      <c r="I24" s="3">
        <f>SUM(D24:H24)</f>
        <v>-29801</v>
      </c>
    </row>
    <row r="25" ht="12.75">
      <c r="A25" s="32">
        <v>37346</v>
      </c>
    </row>
    <row r="27" spans="1:9" ht="12.75">
      <c r="A27" s="1" t="s">
        <v>65</v>
      </c>
      <c r="D27" s="3">
        <v>0</v>
      </c>
      <c r="E27" s="3">
        <v>0</v>
      </c>
      <c r="F27" s="3">
        <v>0</v>
      </c>
      <c r="G27" s="3">
        <v>-37</v>
      </c>
      <c r="H27" s="3">
        <f>+INCOME!E38</f>
        <v>-10011</v>
      </c>
      <c r="I27" s="3">
        <f>SUM(D27:H27)</f>
        <v>-10048</v>
      </c>
    </row>
    <row r="28" ht="12.75">
      <c r="A28" s="1" t="s">
        <v>66</v>
      </c>
    </row>
    <row r="29" ht="12.75">
      <c r="C29" s="36"/>
    </row>
    <row r="30" spans="1:9" ht="12.75">
      <c r="A30" s="1" t="s">
        <v>64</v>
      </c>
      <c r="C30" s="36"/>
      <c r="D30" s="15"/>
      <c r="E30" s="15"/>
      <c r="F30" s="15"/>
      <c r="G30" s="15"/>
      <c r="H30" s="15"/>
      <c r="I30" s="15"/>
    </row>
    <row r="31" spans="1:9" ht="13.5" thickBot="1">
      <c r="A31" s="32">
        <v>37621</v>
      </c>
      <c r="C31" s="36"/>
      <c r="D31" s="35">
        <f aca="true" t="shared" si="1" ref="D31:I31">+D24+D27</f>
        <v>43856</v>
      </c>
      <c r="E31" s="35">
        <f t="shared" si="1"/>
        <v>47136</v>
      </c>
      <c r="F31" s="35">
        <f t="shared" si="1"/>
        <v>6419</v>
      </c>
      <c r="G31" s="35">
        <f t="shared" si="1"/>
        <v>601</v>
      </c>
      <c r="H31" s="35">
        <f t="shared" si="1"/>
        <v>-137861</v>
      </c>
      <c r="I31" s="35">
        <f t="shared" si="1"/>
        <v>-39849</v>
      </c>
    </row>
    <row r="32" ht="13.5" thickTop="1">
      <c r="C32" s="36"/>
    </row>
    <row r="35" ht="12.75">
      <c r="A35" s="2" t="s">
        <v>98</v>
      </c>
    </row>
    <row r="36" ht="12.75">
      <c r="A36" s="2" t="s">
        <v>107</v>
      </c>
    </row>
  </sheetData>
  <printOptions/>
  <pageMargins left="0.35433070866141736" right="0.35433070866141736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B22">
      <selection activeCell="B37" sqref="B37"/>
    </sheetView>
  </sheetViews>
  <sheetFormatPr defaultColWidth="9.140625" defaultRowHeight="12.75"/>
  <cols>
    <col min="1" max="6" width="9.140625" style="1" customWidth="1"/>
    <col min="7" max="8" width="13.421875" style="33" bestFit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77</v>
      </c>
    </row>
    <row r="3" ht="12.75">
      <c r="A3" s="2" t="s">
        <v>108</v>
      </c>
    </row>
    <row r="4" ht="12.75">
      <c r="A4" s="2"/>
    </row>
    <row r="5" spans="7:8" ht="12.75">
      <c r="G5" s="33" t="s">
        <v>118</v>
      </c>
      <c r="H5" s="33" t="s">
        <v>118</v>
      </c>
    </row>
    <row r="6" spans="7:8" ht="12.75">
      <c r="G6" s="33" t="s">
        <v>78</v>
      </c>
      <c r="H6" s="33" t="s">
        <v>78</v>
      </c>
    </row>
    <row r="7" spans="7:8" ht="12.75">
      <c r="G7" s="37">
        <v>37986</v>
      </c>
      <c r="H7" s="37">
        <v>37621</v>
      </c>
    </row>
    <row r="8" spans="7:8" ht="12.75">
      <c r="G8" s="33" t="s">
        <v>3</v>
      </c>
      <c r="H8" s="33" t="s">
        <v>3</v>
      </c>
    </row>
    <row r="10" ht="12.75">
      <c r="A10" s="2" t="s">
        <v>103</v>
      </c>
    </row>
    <row r="11" spans="1:8" ht="12.75">
      <c r="A11" s="1" t="s">
        <v>102</v>
      </c>
      <c r="F11" s="1" t="s">
        <v>52</v>
      </c>
      <c r="G11" s="33">
        <f>+INCOME!D30</f>
        <v>-4175</v>
      </c>
      <c r="H11" s="33">
        <f>+INCOME!E30</f>
        <v>-10011</v>
      </c>
    </row>
    <row r="12" ht="12.75">
      <c r="A12" s="1" t="s">
        <v>99</v>
      </c>
    </row>
    <row r="13" spans="1:8" ht="12.75">
      <c r="A13" s="1" t="s">
        <v>100</v>
      </c>
      <c r="G13" s="38">
        <v>6279</v>
      </c>
      <c r="H13" s="38">
        <v>6513</v>
      </c>
    </row>
    <row r="14" spans="1:8" ht="12.75">
      <c r="A14" s="1" t="s">
        <v>101</v>
      </c>
      <c r="G14" s="33">
        <f>+G11+G13</f>
        <v>2104</v>
      </c>
      <c r="H14" s="33">
        <f>+H11+H13</f>
        <v>-3498</v>
      </c>
    </row>
    <row r="16" ht="12.75">
      <c r="A16" s="1" t="s">
        <v>79</v>
      </c>
    </row>
    <row r="17" spans="1:8" ht="12.75">
      <c r="A17" s="1" t="s">
        <v>80</v>
      </c>
      <c r="G17" s="33">
        <v>-2446</v>
      </c>
      <c r="H17" s="33">
        <v>725</v>
      </c>
    </row>
    <row r="18" spans="1:8" ht="12.75">
      <c r="A18" s="1" t="s">
        <v>81</v>
      </c>
      <c r="G18" s="44">
        <v>2461</v>
      </c>
      <c r="H18" s="44">
        <v>2173</v>
      </c>
    </row>
    <row r="19" spans="1:8" ht="12.75">
      <c r="A19" s="1" t="s">
        <v>119</v>
      </c>
      <c r="G19" s="44">
        <v>134</v>
      </c>
      <c r="H19" s="44">
        <v>0</v>
      </c>
    </row>
    <row r="20" spans="1:8" ht="12.75">
      <c r="A20" s="1" t="s">
        <v>104</v>
      </c>
      <c r="G20" s="38">
        <v>-360</v>
      </c>
      <c r="H20" s="38">
        <v>-3</v>
      </c>
    </row>
    <row r="21" spans="1:8" ht="12.75">
      <c r="A21" s="1" t="s">
        <v>82</v>
      </c>
      <c r="G21" s="33">
        <f>SUM(G14:G20)</f>
        <v>1893</v>
      </c>
      <c r="H21" s="33">
        <f>SUM(H14:H20)</f>
        <v>-603</v>
      </c>
    </row>
    <row r="23" ht="12.75">
      <c r="A23" s="2" t="s">
        <v>83</v>
      </c>
    </row>
    <row r="24" spans="1:8" ht="12.75">
      <c r="A24" s="1" t="s">
        <v>86</v>
      </c>
      <c r="G24" s="8">
        <v>0</v>
      </c>
      <c r="H24" s="8">
        <v>0</v>
      </c>
    </row>
    <row r="25" spans="1:8" ht="12.75">
      <c r="A25" s="1" t="s">
        <v>87</v>
      </c>
      <c r="G25" s="12">
        <v>-917</v>
      </c>
      <c r="H25" s="12">
        <v>607</v>
      </c>
    </row>
    <row r="26" spans="1:8" ht="12.75">
      <c r="A26" s="1" t="s">
        <v>84</v>
      </c>
      <c r="G26" s="33">
        <f>SUM(G24:G25)</f>
        <v>-917</v>
      </c>
      <c r="H26" s="33">
        <f>SUM(H24:H25)</f>
        <v>607</v>
      </c>
    </row>
    <row r="28" ht="12.75">
      <c r="A28" s="2" t="s">
        <v>85</v>
      </c>
    </row>
    <row r="29" spans="1:8" ht="12.75">
      <c r="A29" s="1" t="s">
        <v>88</v>
      </c>
      <c r="G29" s="8">
        <v>0</v>
      </c>
      <c r="H29" s="8">
        <v>0</v>
      </c>
    </row>
    <row r="30" spans="1:8" ht="12.75">
      <c r="A30" s="1" t="s">
        <v>89</v>
      </c>
      <c r="G30" s="9">
        <v>-913</v>
      </c>
      <c r="H30" s="9">
        <v>7</v>
      </c>
    </row>
    <row r="31" spans="1:8" ht="12.75">
      <c r="A31" s="1" t="s">
        <v>90</v>
      </c>
      <c r="G31" s="12">
        <v>0</v>
      </c>
      <c r="H31" s="12">
        <v>0</v>
      </c>
    </row>
    <row r="32" spans="1:8" ht="12.75">
      <c r="A32" s="1" t="s">
        <v>91</v>
      </c>
      <c r="G32" s="40">
        <f>SUM(G29:G31)</f>
        <v>-913</v>
      </c>
      <c r="H32" s="40">
        <f>SUM(H29:H31)</f>
        <v>7</v>
      </c>
    </row>
    <row r="34" spans="1:8" ht="12.75">
      <c r="A34" s="2" t="s">
        <v>92</v>
      </c>
      <c r="G34" s="33">
        <f>+G21+G26+G32</f>
        <v>63</v>
      </c>
      <c r="H34" s="33">
        <f>+H21+H26+H32</f>
        <v>11</v>
      </c>
    </row>
    <row r="36" spans="1:8" ht="12.75">
      <c r="A36" s="2" t="s">
        <v>93</v>
      </c>
      <c r="G36" s="33">
        <v>-7804</v>
      </c>
      <c r="H36" s="33">
        <v>-8127</v>
      </c>
    </row>
    <row r="38" spans="1:8" ht="13.5" thickBot="1">
      <c r="A38" s="2" t="s">
        <v>94</v>
      </c>
      <c r="G38" s="39">
        <f>SUM(G34:G37)</f>
        <v>-7741</v>
      </c>
      <c r="H38" s="39">
        <f>SUM(H34:H37)</f>
        <v>-8116</v>
      </c>
    </row>
    <row r="39" ht="13.5" thickTop="1"/>
    <row r="41" ht="12.75">
      <c r="A41" s="2" t="s">
        <v>97</v>
      </c>
    </row>
    <row r="42" ht="12.75">
      <c r="A42" s="2" t="s">
        <v>107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denko</cp:lastModifiedBy>
  <cp:lastPrinted>2004-02-19T04:24:58Z</cp:lastPrinted>
  <dcterms:created xsi:type="dcterms:W3CDTF">2001-11-28T23:33:17Z</dcterms:created>
  <dcterms:modified xsi:type="dcterms:W3CDTF">2004-02-16T03:12:24Z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